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116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<sst xmlns="http://schemas.openxmlformats.org/spreadsheetml/2006/main" count="58" uniqueCount="46">
  <si>
    <t>DATOS</t>
  </si>
  <si>
    <t>F´c</t>
  </si>
  <si>
    <t>Fy</t>
  </si>
  <si>
    <t>Fc</t>
  </si>
  <si>
    <t>Columna</t>
  </si>
  <si>
    <t>c</t>
  </si>
  <si>
    <t>L</t>
  </si>
  <si>
    <t>K</t>
  </si>
  <si>
    <t>a1</t>
  </si>
  <si>
    <t>a2</t>
  </si>
  <si>
    <t>FORMULAS</t>
  </si>
  <si>
    <t>Carga supuesta</t>
  </si>
  <si>
    <t>C.M.</t>
  </si>
  <si>
    <t>C.V.</t>
  </si>
  <si>
    <t>W</t>
  </si>
  <si>
    <t>K=0.0006 4√fsw</t>
  </si>
  <si>
    <t>Aplicando Fc</t>
  </si>
  <si>
    <t>Para no calcular deflexiones su peralte efectivo no sera mayor de:</t>
  </si>
  <si>
    <t>dmin</t>
  </si>
  <si>
    <t xml:space="preserve">El peralte del abaco no sera mayor de 1.3 veces el peralte efectivo del resto de la losa ni mayor de 1.5 veces dicho peralte </t>
  </si>
  <si>
    <t>d</t>
  </si>
  <si>
    <t>cm</t>
  </si>
  <si>
    <t>t=Fc x d</t>
  </si>
  <si>
    <t>t</t>
  </si>
  <si>
    <t>CALCULAR UNA LOSA PLANA</t>
  </si>
  <si>
    <t>V</t>
  </si>
  <si>
    <t>b</t>
  </si>
  <si>
    <t>ט</t>
  </si>
  <si>
    <t>Seccion critica alrededor del capitel</t>
  </si>
  <si>
    <t>Vc&lt;FR√F*c</t>
  </si>
  <si>
    <t>dv</t>
  </si>
  <si>
    <t>&lt;</t>
  </si>
  <si>
    <t>No hay falla por cortante</t>
  </si>
  <si>
    <t xml:space="preserve">Cortante critico d/2 del borde del abaco </t>
  </si>
  <si>
    <t>Perimetro de la seccion critica alrededor del abaco</t>
  </si>
  <si>
    <t>(1.0675+0.9175)4</t>
  </si>
  <si>
    <t>m</t>
  </si>
  <si>
    <t>Cortante critico a d/2 del borde del abaco</t>
  </si>
  <si>
    <t>V/bd</t>
  </si>
  <si>
    <t>No hay falla por cortante en caso de falla sera necesario aumentar el peralte de la losa, del abaco, o de ambos</t>
  </si>
  <si>
    <r>
      <t>Kg/cm</t>
    </r>
    <r>
      <rPr>
        <vertAlign val="superscript"/>
        <sz val="10"/>
        <rFont val="Arial"/>
        <family val="2"/>
      </rPr>
      <t>2</t>
    </r>
  </si>
  <si>
    <r>
      <t>c=0.20a</t>
    </r>
    <r>
      <rPr>
        <b/>
        <vertAlign val="subscript"/>
        <sz val="10"/>
        <rFont val="Arial"/>
        <family val="2"/>
      </rPr>
      <t>2</t>
    </r>
  </si>
  <si>
    <r>
      <t>W</t>
    </r>
    <r>
      <rPr>
        <b/>
        <vertAlign val="subscript"/>
        <sz val="10"/>
        <rFont val="Arial"/>
        <family val="2"/>
      </rPr>
      <t>T=</t>
    </r>
    <r>
      <rPr>
        <b/>
        <sz val="10"/>
        <rFont val="Arial"/>
        <family val="2"/>
      </rPr>
      <t>WxFc</t>
    </r>
  </si>
  <si>
    <r>
      <t>d</t>
    </r>
    <r>
      <rPr>
        <b/>
        <vertAlign val="subscript"/>
        <sz val="10"/>
        <rFont val="Arial"/>
        <family val="2"/>
      </rPr>
      <t>min</t>
    </r>
    <r>
      <rPr>
        <b/>
        <sz val="10"/>
        <rFont val="Arial"/>
        <family val="2"/>
      </rPr>
      <t>= &gt;KL(1-2c/3L)</t>
    </r>
  </si>
  <si>
    <r>
      <t>V=wt*(a1*a2-π*D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/4</t>
    </r>
  </si>
  <si>
    <r>
      <t>W</t>
    </r>
    <r>
      <rPr>
        <b/>
        <vertAlign val="subscript"/>
        <sz val="10"/>
        <rFont val="Arial"/>
        <family val="2"/>
      </rPr>
      <t>T</t>
    </r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</si>
</sst>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C$&quot;\ #,##0;&quot;C$&quot;\ \-#,##0"/>
    <numFmt numFmtId="165" formatCode="&quot;C$&quot;\ #,##0;[Red]&quot;C$&quot;\ \-#,##0"/>
    <numFmt numFmtId="166" formatCode="&quot;C$&quot;\ #,##0.00;&quot;C$&quot;\ \-#,##0.00"/>
    <numFmt numFmtId="167" formatCode="&quot;C$&quot;\ #,##0.00;[Red]&quot;C$&quot;\ \-#,##0.00"/>
    <numFmt numFmtId="168" formatCode="_ &quot;C$&quot;\ * #,##0_ ;_ &quot;C$&quot;\ * \-#,##0_ ;_ &quot;C$&quot;\ * &quot;-&quot;_ ;_ @_ "/>
    <numFmt numFmtId="169" formatCode="_ * #,##0_ ;_ * \-#,##0_ ;_ * &quot;-&quot;_ ;_ @_ "/>
    <numFmt numFmtId="170" formatCode="_ &quot;C$&quot;\ * #,##0.00_ ;_ &quot;C$&quot;\ * \-#,##0.00_ ;_ &quot;C$&quot;\ * &quot;-&quot;??_ ;_ @_ "/>
    <numFmt numFmtId="171" formatCode="_ * #,##0.00_ ;_ * \-#,##0.00_ ;_ * &quot;-&quot;??_ ;_ @_ "/>
    <numFmt numFmtId="172" formatCode="_ [$€-2]\ * #,##0.00_ ;_ [$€-2]\ * \-#,##0.00_ ;_ [$€-2]\ * &quot;-&quot;??_ "/>
    <numFmt numFmtId="173" formatCode="0.000"/>
    <numFmt numFmtId="174" formatCode="0.0"/>
    <numFmt numFmtId="175" formatCode="0.00000000"/>
    <numFmt numFmtId="176" formatCode="0.0000000"/>
    <numFmt numFmtId="177" formatCode="0.000000"/>
    <numFmt numFmtId="178" formatCode="0.00000"/>
    <numFmt numFmtId="179" formatCode="0.0000"/>
  </numFmts>
  <fonts count="42">
    <font>
      <sz val="10"/>
      <name val="Arial"/>
      <family val="0"/>
    </font>
    <font>
      <sz val="8"/>
      <name val="Arial"/>
      <family val="0"/>
    </font>
    <font>
      <b/>
      <sz val="22"/>
      <name val="Arial"/>
      <family val="2"/>
    </font>
    <font>
      <sz val="22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172" fontId="0" fillId="0" borderId="0" applyFon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10" xfId="0" applyFont="1" applyFill="1" applyBorder="1" applyAlignment="1">
      <alignment/>
    </xf>
    <xf numFmtId="0" fontId="0" fillId="33" borderId="11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174" fontId="0" fillId="33" borderId="11" xfId="45" applyNumberFormat="1" applyFont="1" applyFill="1" applyBorder="1" applyAlignment="1">
      <alignment horizontal="center"/>
    </xf>
    <xf numFmtId="173" fontId="0" fillId="33" borderId="11" xfId="0" applyNumberFormat="1" applyFont="1" applyFill="1" applyBorder="1" applyAlignment="1">
      <alignment horizontal="center"/>
    </xf>
    <xf numFmtId="2" fontId="0" fillId="33" borderId="11" xfId="0" applyNumberFormat="1" applyFont="1" applyFill="1" applyBorder="1" applyAlignment="1">
      <alignment horizontal="center"/>
    </xf>
    <xf numFmtId="0" fontId="4" fillId="33" borderId="11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16" fontId="0" fillId="33" borderId="0" xfId="0" applyNumberFormat="1" applyFont="1" applyFill="1" applyAlignment="1">
      <alignment/>
    </xf>
    <xf numFmtId="2" fontId="0" fillId="33" borderId="0" xfId="0" applyNumberFormat="1" applyFont="1" applyFill="1" applyAlignment="1">
      <alignment/>
    </xf>
    <xf numFmtId="178" fontId="0" fillId="33" borderId="0" xfId="0" applyNumberFormat="1" applyFont="1" applyFill="1" applyAlignment="1">
      <alignment/>
    </xf>
    <xf numFmtId="1" fontId="0" fillId="33" borderId="0" xfId="0" applyNumberFormat="1" applyFont="1" applyFill="1" applyAlignment="1">
      <alignment/>
    </xf>
    <xf numFmtId="2" fontId="0" fillId="33" borderId="11" xfId="0" applyNumberFormat="1" applyFont="1" applyFill="1" applyBorder="1" applyAlignment="1">
      <alignment/>
    </xf>
    <xf numFmtId="0" fontId="4" fillId="33" borderId="0" xfId="0" applyFont="1" applyFill="1" applyAlignment="1">
      <alignment horizontal="left"/>
    </xf>
    <xf numFmtId="0" fontId="0" fillId="33" borderId="0" xfId="0" applyFont="1" applyFill="1" applyAlignment="1">
      <alignment horizontal="left"/>
    </xf>
    <xf numFmtId="0" fontId="4" fillId="33" borderId="14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3" fillId="33" borderId="11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742950</xdr:colOff>
      <xdr:row>16</xdr:row>
      <xdr:rowOff>0</xdr:rowOff>
    </xdr:from>
    <xdr:to>
      <xdr:col>10</xdr:col>
      <xdr:colOff>752475</xdr:colOff>
      <xdr:row>25</xdr:row>
      <xdr:rowOff>19050</xdr:rowOff>
    </xdr:to>
    <xdr:pic>
      <xdr:nvPicPr>
        <xdr:cNvPr id="1" name="Picture 1" descr="M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8925" y="2686050"/>
          <a:ext cx="53435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46</xdr:row>
      <xdr:rowOff>19050</xdr:rowOff>
    </xdr:from>
    <xdr:to>
      <xdr:col>11</xdr:col>
      <xdr:colOff>9525</xdr:colOff>
      <xdr:row>68</xdr:row>
      <xdr:rowOff>57150</xdr:rowOff>
    </xdr:to>
    <xdr:pic>
      <xdr:nvPicPr>
        <xdr:cNvPr id="2" name="Picture 2" descr="Z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7658100"/>
          <a:ext cx="815340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5"/>
  <sheetViews>
    <sheetView tabSelected="1" zoomScalePageLayoutView="0" workbookViewId="0" topLeftCell="A1">
      <selection activeCell="G79" sqref="G79"/>
    </sheetView>
  </sheetViews>
  <sheetFormatPr defaultColWidth="11.421875" defaultRowHeight="12.75"/>
  <cols>
    <col min="1" max="1" width="10.57421875" style="0" customWidth="1"/>
    <col min="2" max="2" width="9.28125" style="0" customWidth="1"/>
  </cols>
  <sheetData>
    <row r="1" spans="1:12" ht="12.75">
      <c r="A1" s="23" t="s">
        <v>24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1"/>
    </row>
    <row r="2" spans="1:12" ht="12.7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1"/>
    </row>
    <row r="3" spans="1:12" ht="12.75">
      <c r="A3" s="21" t="s">
        <v>0</v>
      </c>
      <c r="B3" s="22"/>
      <c r="C3" s="22"/>
      <c r="D3" s="1"/>
      <c r="E3" s="2" t="s">
        <v>10</v>
      </c>
      <c r="F3" s="1"/>
      <c r="G3" s="1"/>
      <c r="H3" s="1"/>
      <c r="I3" s="1"/>
      <c r="J3" s="1"/>
      <c r="K3" s="1"/>
      <c r="L3" s="1"/>
    </row>
    <row r="4" spans="1:12" ht="15">
      <c r="A4" s="3" t="s">
        <v>1</v>
      </c>
      <c r="B4" s="4">
        <v>250</v>
      </c>
      <c r="C4" s="5" t="s">
        <v>40</v>
      </c>
      <c r="D4" s="6"/>
      <c r="E4" s="7" t="s">
        <v>41</v>
      </c>
      <c r="F4" s="1"/>
      <c r="G4" s="1"/>
      <c r="H4" s="1"/>
      <c r="I4" s="1"/>
      <c r="J4" s="1"/>
      <c r="K4" s="1"/>
      <c r="L4" s="1"/>
    </row>
    <row r="5" spans="1:12" ht="15">
      <c r="A5" s="3" t="s">
        <v>2</v>
      </c>
      <c r="B5" s="4">
        <v>4200</v>
      </c>
      <c r="C5" s="5" t="s">
        <v>40</v>
      </c>
      <c r="D5" s="1"/>
      <c r="E5" s="7" t="s">
        <v>42</v>
      </c>
      <c r="F5" s="1"/>
      <c r="G5" s="1"/>
      <c r="H5" s="1"/>
      <c r="I5" s="1"/>
      <c r="J5" s="1"/>
      <c r="K5" s="1"/>
      <c r="L5" s="1"/>
    </row>
    <row r="6" spans="1:12" ht="14.25">
      <c r="A6" s="3" t="s">
        <v>3</v>
      </c>
      <c r="B6" s="4">
        <v>1.4</v>
      </c>
      <c r="C6" s="5"/>
      <c r="D6" s="6"/>
      <c r="E6" s="2" t="s">
        <v>43</v>
      </c>
      <c r="F6" s="1"/>
      <c r="G6" s="1"/>
      <c r="H6" s="1"/>
      <c r="I6" s="1"/>
      <c r="J6" s="1"/>
      <c r="K6" s="1"/>
      <c r="L6" s="1"/>
    </row>
    <row r="7" spans="1:12" ht="12.75">
      <c r="A7" s="3" t="s">
        <v>4</v>
      </c>
      <c r="B7" s="4">
        <v>30</v>
      </c>
      <c r="C7" s="5">
        <v>30</v>
      </c>
      <c r="D7" s="6"/>
      <c r="E7" s="2" t="s">
        <v>15</v>
      </c>
      <c r="F7" s="1"/>
      <c r="G7" s="1"/>
      <c r="H7" s="1"/>
      <c r="I7" s="1"/>
      <c r="J7" s="1"/>
      <c r="K7" s="1"/>
      <c r="L7" s="1"/>
    </row>
    <row r="8" spans="1:12" ht="12.75">
      <c r="A8" s="3" t="s">
        <v>5</v>
      </c>
      <c r="B8" s="8">
        <f>0.2*B12</f>
        <v>1.2400000000000002</v>
      </c>
      <c r="C8" s="5"/>
      <c r="D8" s="6"/>
      <c r="E8" s="2" t="s">
        <v>22</v>
      </c>
      <c r="F8" s="1"/>
      <c r="G8" s="1"/>
      <c r="H8" s="1"/>
      <c r="I8" s="1"/>
      <c r="J8" s="1"/>
      <c r="K8" s="1"/>
      <c r="L8" s="1"/>
    </row>
    <row r="9" spans="1:12" ht="14.25">
      <c r="A9" s="3" t="s">
        <v>6</v>
      </c>
      <c r="B9" s="4">
        <v>6</v>
      </c>
      <c r="C9" s="5"/>
      <c r="D9" s="6"/>
      <c r="E9" s="2" t="s">
        <v>44</v>
      </c>
      <c r="F9" s="1"/>
      <c r="G9" s="1"/>
      <c r="H9" s="1"/>
      <c r="I9" s="1"/>
      <c r="J9" s="1"/>
      <c r="K9" s="1"/>
      <c r="L9" s="1"/>
    </row>
    <row r="10" spans="1:12" ht="12.75">
      <c r="A10" s="3" t="s">
        <v>7</v>
      </c>
      <c r="B10" s="9">
        <f>0.0006*POWER(0.6*B5*B24,1/4)</f>
        <v>0.025327599015548947</v>
      </c>
      <c r="C10" s="5"/>
      <c r="D10" s="6"/>
      <c r="E10" s="2" t="s">
        <v>29</v>
      </c>
      <c r="F10" s="1"/>
      <c r="G10" s="1"/>
      <c r="H10" s="1"/>
      <c r="I10" s="1"/>
      <c r="J10" s="1"/>
      <c r="K10" s="1"/>
      <c r="L10" s="1"/>
    </row>
    <row r="11" spans="1:12" ht="12.75">
      <c r="A11" s="3" t="s">
        <v>8</v>
      </c>
      <c r="B11" s="10">
        <v>5.2</v>
      </c>
      <c r="C11" s="5"/>
      <c r="D11" s="6"/>
      <c r="E11" s="1"/>
      <c r="F11" s="1"/>
      <c r="G11" s="1"/>
      <c r="H11" s="1"/>
      <c r="I11" s="1"/>
      <c r="J11" s="1"/>
      <c r="K11" s="1"/>
      <c r="L11" s="1"/>
    </row>
    <row r="12" spans="1:12" ht="12.75">
      <c r="A12" s="3" t="s">
        <v>9</v>
      </c>
      <c r="B12" s="10">
        <v>6.2</v>
      </c>
      <c r="C12" s="5"/>
      <c r="D12" s="6"/>
      <c r="E12" s="1"/>
      <c r="F12" s="1"/>
      <c r="G12" s="1"/>
      <c r="H12" s="1"/>
      <c r="I12" s="1"/>
      <c r="J12" s="1"/>
      <c r="K12" s="1"/>
      <c r="L12" s="1"/>
    </row>
    <row r="13" spans="1:12" ht="12.75">
      <c r="A13" s="3" t="s">
        <v>20</v>
      </c>
      <c r="B13" s="4">
        <v>13.5</v>
      </c>
      <c r="C13" s="5" t="s">
        <v>21</v>
      </c>
      <c r="D13" s="1"/>
      <c r="E13" s="1"/>
      <c r="F13" s="1"/>
      <c r="G13" s="1"/>
      <c r="H13" s="1"/>
      <c r="I13" s="1"/>
      <c r="J13" s="1"/>
      <c r="K13" s="1"/>
      <c r="L13" s="1"/>
    </row>
    <row r="14" spans="1:12" ht="12.75">
      <c r="A14" s="11" t="s">
        <v>26</v>
      </c>
      <c r="B14" s="4">
        <v>436</v>
      </c>
      <c r="C14" s="4" t="s">
        <v>21</v>
      </c>
      <c r="D14" s="1"/>
      <c r="E14" s="1"/>
      <c r="F14" s="1"/>
      <c r="G14" s="1"/>
      <c r="H14" s="1"/>
      <c r="I14" s="1"/>
      <c r="J14" s="1"/>
      <c r="K14" s="1"/>
      <c r="L14" s="1"/>
    </row>
    <row r="15" spans="1:12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2.75">
      <c r="A17" s="7" t="s">
        <v>11</v>
      </c>
      <c r="B17" s="6"/>
      <c r="C17" s="6"/>
      <c r="D17" s="6"/>
      <c r="E17" s="1"/>
      <c r="F17" s="1"/>
      <c r="G17" s="1"/>
      <c r="H17" s="1"/>
      <c r="I17" s="1"/>
      <c r="J17" s="1"/>
      <c r="K17" s="1"/>
      <c r="L17" s="1"/>
    </row>
    <row r="18" spans="1:12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4.25">
      <c r="A19" s="7" t="s">
        <v>12</v>
      </c>
      <c r="B19" s="1">
        <v>440</v>
      </c>
      <c r="C19" s="6" t="s">
        <v>40</v>
      </c>
      <c r="D19" s="1"/>
      <c r="E19" s="1"/>
      <c r="F19" s="1"/>
      <c r="G19" s="1"/>
      <c r="H19" s="1"/>
      <c r="I19" s="1"/>
      <c r="J19" s="1"/>
      <c r="K19" s="1"/>
      <c r="L19" s="1"/>
    </row>
    <row r="20" spans="1:12" ht="14.25">
      <c r="A20" s="12" t="s">
        <v>13</v>
      </c>
      <c r="B20" s="13">
        <v>460</v>
      </c>
      <c r="C20" s="13" t="s">
        <v>40</v>
      </c>
      <c r="D20" s="1"/>
      <c r="E20" s="1"/>
      <c r="F20" s="1"/>
      <c r="G20" s="14"/>
      <c r="H20" s="15"/>
      <c r="I20" s="16"/>
      <c r="J20" s="1"/>
      <c r="K20" s="1"/>
      <c r="L20" s="1"/>
    </row>
    <row r="21" spans="1:12" ht="14.25">
      <c r="A21" s="7" t="s">
        <v>14</v>
      </c>
      <c r="B21" s="1">
        <f>B19+B20</f>
        <v>900</v>
      </c>
      <c r="C21" s="6" t="s">
        <v>40</v>
      </c>
      <c r="D21" s="1"/>
      <c r="E21" s="1"/>
      <c r="F21" s="1"/>
      <c r="G21" s="1"/>
      <c r="H21" s="1"/>
      <c r="I21" s="1"/>
      <c r="J21" s="1"/>
      <c r="K21" s="1"/>
      <c r="L21" s="1"/>
    </row>
    <row r="22" spans="1:12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2.75">
      <c r="A23" s="7" t="s">
        <v>16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5.75">
      <c r="A24" s="7" t="s">
        <v>45</v>
      </c>
      <c r="B24" s="1">
        <f>B21*B6</f>
        <v>1260</v>
      </c>
      <c r="C24" s="6" t="s">
        <v>40</v>
      </c>
      <c r="D24" s="1"/>
      <c r="E24" s="1"/>
      <c r="F24" s="1"/>
      <c r="G24" s="1"/>
      <c r="H24" s="1"/>
      <c r="I24" s="1"/>
      <c r="J24" s="1"/>
      <c r="K24" s="1"/>
      <c r="L24" s="1"/>
    </row>
    <row r="25" spans="1:12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2.75">
      <c r="A26" s="7" t="s">
        <v>17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2.75">
      <c r="A28" s="2" t="s">
        <v>18</v>
      </c>
      <c r="B28" s="15">
        <f>B10*B9*(1-(2*B8)/(3*B12))</f>
        <v>0.13170351488085452</v>
      </c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2.75">
      <c r="A30" s="2" t="s">
        <v>19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2.75">
      <c r="A32" s="2" t="s">
        <v>23</v>
      </c>
      <c r="B32" s="17">
        <f>B6*B13</f>
        <v>18.9</v>
      </c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2.75">
      <c r="A34" s="18">
        <f>B8+0.19</f>
        <v>1.4300000000000002</v>
      </c>
      <c r="B34" s="1" t="s">
        <v>28</v>
      </c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2.75">
      <c r="A35" s="19" t="s">
        <v>25</v>
      </c>
      <c r="B35" s="17">
        <f>B24*(B11*B12-(3.14*POWER(A34,2)/4))</f>
        <v>38599.789410000005</v>
      </c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2.75">
      <c r="A36" s="20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2.75">
      <c r="A37" s="19" t="s">
        <v>27</v>
      </c>
      <c r="B37" s="15">
        <f>B35/(B14*B32)</f>
        <v>4.684213073394496</v>
      </c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2.75">
      <c r="A38" s="20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2.75">
      <c r="A39" s="2" t="s">
        <v>29</v>
      </c>
      <c r="B39" s="15">
        <f>0.8*SQRT(0.8*250)</f>
        <v>11.313708498984761</v>
      </c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2.75">
      <c r="A41" s="2" t="s">
        <v>30</v>
      </c>
      <c r="B41" s="17">
        <f>B35/(B11*B14)</f>
        <v>17.025312901376147</v>
      </c>
      <c r="C41" s="1" t="s">
        <v>31</v>
      </c>
      <c r="D41" s="1">
        <v>19</v>
      </c>
      <c r="E41" s="1" t="s">
        <v>32</v>
      </c>
      <c r="F41" s="1"/>
      <c r="G41" s="1"/>
      <c r="H41" s="1"/>
      <c r="I41" s="1"/>
      <c r="J41" s="1"/>
      <c r="K41" s="1"/>
      <c r="L41" s="1"/>
    </row>
    <row r="42" spans="1:1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2.75">
      <c r="A43" s="2" t="s">
        <v>33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2.75">
      <c r="A45" s="2" t="s">
        <v>34</v>
      </c>
      <c r="B45" s="1"/>
      <c r="C45" s="1"/>
      <c r="D45" s="1"/>
      <c r="E45" s="1"/>
      <c r="F45" s="1" t="s">
        <v>35</v>
      </c>
      <c r="G45" s="1"/>
      <c r="H45" s="1"/>
      <c r="I45" s="1"/>
      <c r="J45" s="1"/>
      <c r="K45" s="1"/>
      <c r="L45" s="1"/>
    </row>
    <row r="46" spans="1:12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2.75">
      <c r="A71" s="1">
        <f>(1.0675+0.9175)*4</f>
        <v>7.9399999999999995</v>
      </c>
      <c r="B71" s="1" t="s">
        <v>36</v>
      </c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2.75">
      <c r="A72" s="1" t="s">
        <v>37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2.75">
      <c r="A74" s="2" t="s">
        <v>25</v>
      </c>
      <c r="B74" s="17">
        <f>B24*((B11*B12)-(POWER(1.985,2)))</f>
        <v>35657.7165</v>
      </c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2.75">
      <c r="A76" s="19" t="s">
        <v>27</v>
      </c>
      <c r="B76" s="1" t="s">
        <v>38</v>
      </c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2.75">
      <c r="A77" s="19" t="s">
        <v>27</v>
      </c>
      <c r="B77" s="15">
        <f>B74/(A71*100*(B13))</f>
        <v>3.3265898404701932</v>
      </c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2.75">
      <c r="A79" s="2" t="s">
        <v>30</v>
      </c>
      <c r="B79" s="15">
        <f>B74/(B11*(A71*100))</f>
        <v>8.636339008913001</v>
      </c>
      <c r="C79" s="1" t="s">
        <v>31</v>
      </c>
      <c r="D79" s="1">
        <v>13.5</v>
      </c>
      <c r="E79" s="1"/>
      <c r="F79" s="1"/>
      <c r="G79" s="1"/>
      <c r="H79" s="1"/>
      <c r="I79" s="1"/>
      <c r="J79" s="1"/>
      <c r="K79" s="1"/>
      <c r="L79" s="1"/>
    </row>
    <row r="80" spans="1:12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2.75">
      <c r="A81" s="1" t="s">
        <v>39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</sheetData>
  <sheetProtection/>
  <mergeCells count="2">
    <mergeCell ref="A3:C3"/>
    <mergeCell ref="A1:K2"/>
  </mergeCells>
  <printOptions/>
  <pageMargins left="0.75" right="0.75" top="1" bottom="1" header="0" footer="0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CIVIL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ING.JESUS CAMPOS</dc:creator>
  <cp:keywords/>
  <dc:description/>
  <cp:lastModifiedBy>WinuE</cp:lastModifiedBy>
  <dcterms:created xsi:type="dcterms:W3CDTF">2008-05-28T01:39:51Z</dcterms:created>
  <dcterms:modified xsi:type="dcterms:W3CDTF">2004-01-01T08:43:30Z</dcterms:modified>
  <cp:category/>
  <cp:version/>
  <cp:contentType/>
  <cp:contentStatus/>
</cp:coreProperties>
</file>