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66" windowWidth="1212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<sst xmlns="http://schemas.openxmlformats.org/spreadsheetml/2006/main" count="74" uniqueCount="37">
  <si>
    <t>SE TIENE UN TRAMO DE CARRETERA  CON UN VOLUMEN DE TRANSITO DE:</t>
  </si>
  <si>
    <t>VEHICULOS AL DÍA CLAIFICADOS DE LA SIGUIENTE MANERA:</t>
  </si>
  <si>
    <t>DATOS:</t>
  </si>
  <si>
    <t>A)</t>
  </si>
  <si>
    <t>VEH. ( V.P.D.S )</t>
  </si>
  <si>
    <t>C)</t>
  </si>
  <si>
    <t>D)</t>
  </si>
  <si>
    <t>Tasa de crecimiento anual</t>
  </si>
  <si>
    <t>Vehiculos tipo A</t>
  </si>
  <si>
    <t>Vehiculos tipo B</t>
  </si>
  <si>
    <t>Vehiculos tipo C</t>
  </si>
  <si>
    <t>AÑO</t>
  </si>
  <si>
    <t>V.P.D.A</t>
  </si>
  <si>
    <t>V.P.D.A / 2 *365</t>
  </si>
  <si>
    <t>A</t>
  </si>
  <si>
    <t>B</t>
  </si>
  <si>
    <t>C</t>
  </si>
  <si>
    <t>0,0004 * A</t>
  </si>
  <si>
    <t>1,12 * B</t>
  </si>
  <si>
    <t>1,74 * C</t>
  </si>
  <si>
    <t>∑ L</t>
  </si>
  <si>
    <t>VRS =</t>
  </si>
  <si>
    <t>D =</t>
  </si>
  <si>
    <t xml:space="preserve">CM </t>
  </si>
  <si>
    <t>CM</t>
  </si>
  <si>
    <t>BH</t>
  </si>
  <si>
    <t>SB</t>
  </si>
  <si>
    <t>CAPA SR</t>
  </si>
  <si>
    <t>ARCOS.</t>
  </si>
  <si>
    <t>AFOROS</t>
  </si>
  <si>
    <t>B)</t>
  </si>
  <si>
    <t>E)</t>
  </si>
  <si>
    <t>INSTITUTO DEL ASFALTO</t>
  </si>
  <si>
    <t>FACTOR DE CORRECIÓN PARA I.T.N</t>
  </si>
  <si>
    <t>N= 20 AÑOS</t>
  </si>
  <si>
    <t>TASA =</t>
  </si>
  <si>
    <t>( Nº TRANSITO DISEÑO )- D.T.N = I.T.N X FC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</si>
</sst>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9" fontId="1" fillId="0" borderId="0" xfId="19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Fill="1" applyBorder="1" applyAlignment="1">
      <alignment horizontal="center"/>
    </xf>
    <xf numFmtId="0" fontId="1" fillId="0" borderId="0" xfId="0" applyFont="1" applyAlignment="1">
      <alignment horizontal="right"/>
    </xf>
    <xf numFmtId="9" fontId="1" fillId="0" borderId="0" xfId="19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0" xfId="19" applyAlignment="1">
      <alignment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29</xdr:row>
      <xdr:rowOff>152400</xdr:rowOff>
    </xdr:from>
    <xdr:to>
      <xdr:col>8</xdr:col>
      <xdr:colOff>123825</xdr:colOff>
      <xdr:row>29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000750" y="48482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31</xdr:row>
      <xdr:rowOff>0</xdr:rowOff>
    </xdr:from>
    <xdr:to>
      <xdr:col>8</xdr:col>
      <xdr:colOff>104775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5981700" y="5019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36</xdr:row>
      <xdr:rowOff>0</xdr:rowOff>
    </xdr:from>
    <xdr:to>
      <xdr:col>8</xdr:col>
      <xdr:colOff>85725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5962650" y="5829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34</xdr:row>
      <xdr:rowOff>9525</xdr:rowOff>
    </xdr:from>
    <xdr:to>
      <xdr:col>8</xdr:col>
      <xdr:colOff>95250</xdr:colOff>
      <xdr:row>34</xdr:row>
      <xdr:rowOff>9525</xdr:rowOff>
    </xdr:to>
    <xdr:sp>
      <xdr:nvSpPr>
        <xdr:cNvPr id="4" name="Line 4"/>
        <xdr:cNvSpPr>
          <a:spLocks/>
        </xdr:cNvSpPr>
      </xdr:nvSpPr>
      <xdr:spPr>
        <a:xfrm>
          <a:off x="5972175" y="5514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32</xdr:row>
      <xdr:rowOff>85725</xdr:rowOff>
    </xdr:from>
    <xdr:to>
      <xdr:col>8</xdr:col>
      <xdr:colOff>95250</xdr:colOff>
      <xdr:row>32</xdr:row>
      <xdr:rowOff>85725</xdr:rowOff>
    </xdr:to>
    <xdr:sp>
      <xdr:nvSpPr>
        <xdr:cNvPr id="5" name="Line 5"/>
        <xdr:cNvSpPr>
          <a:spLocks/>
        </xdr:cNvSpPr>
      </xdr:nvSpPr>
      <xdr:spPr>
        <a:xfrm>
          <a:off x="5972175" y="52673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95250</xdr:rowOff>
    </xdr:from>
    <xdr:to>
      <xdr:col>7</xdr:col>
      <xdr:colOff>9525</xdr:colOff>
      <xdr:row>32</xdr:row>
      <xdr:rowOff>95250</xdr:rowOff>
    </xdr:to>
    <xdr:sp>
      <xdr:nvSpPr>
        <xdr:cNvPr id="6" name="Line 6"/>
        <xdr:cNvSpPr>
          <a:spLocks/>
        </xdr:cNvSpPr>
      </xdr:nvSpPr>
      <xdr:spPr>
        <a:xfrm>
          <a:off x="3057525" y="52768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71</xdr:row>
      <xdr:rowOff>152400</xdr:rowOff>
    </xdr:from>
    <xdr:to>
      <xdr:col>8</xdr:col>
      <xdr:colOff>123825</xdr:colOff>
      <xdr:row>71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000750" y="116490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73</xdr:row>
      <xdr:rowOff>0</xdr:rowOff>
    </xdr:from>
    <xdr:to>
      <xdr:col>8</xdr:col>
      <xdr:colOff>104775</xdr:colOff>
      <xdr:row>73</xdr:row>
      <xdr:rowOff>0</xdr:rowOff>
    </xdr:to>
    <xdr:sp>
      <xdr:nvSpPr>
        <xdr:cNvPr id="8" name="Line 8"/>
        <xdr:cNvSpPr>
          <a:spLocks/>
        </xdr:cNvSpPr>
      </xdr:nvSpPr>
      <xdr:spPr>
        <a:xfrm>
          <a:off x="5981700" y="118205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78</xdr:row>
      <xdr:rowOff>0</xdr:rowOff>
    </xdr:from>
    <xdr:to>
      <xdr:col>8</xdr:col>
      <xdr:colOff>85725</xdr:colOff>
      <xdr:row>78</xdr:row>
      <xdr:rowOff>0</xdr:rowOff>
    </xdr:to>
    <xdr:sp>
      <xdr:nvSpPr>
        <xdr:cNvPr id="9" name="Line 9"/>
        <xdr:cNvSpPr>
          <a:spLocks/>
        </xdr:cNvSpPr>
      </xdr:nvSpPr>
      <xdr:spPr>
        <a:xfrm>
          <a:off x="5962650" y="12630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76</xdr:row>
      <xdr:rowOff>9525</xdr:rowOff>
    </xdr:from>
    <xdr:to>
      <xdr:col>8</xdr:col>
      <xdr:colOff>95250</xdr:colOff>
      <xdr:row>76</xdr:row>
      <xdr:rowOff>9525</xdr:rowOff>
    </xdr:to>
    <xdr:sp>
      <xdr:nvSpPr>
        <xdr:cNvPr id="10" name="Line 10"/>
        <xdr:cNvSpPr>
          <a:spLocks/>
        </xdr:cNvSpPr>
      </xdr:nvSpPr>
      <xdr:spPr>
        <a:xfrm>
          <a:off x="5972175" y="1231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74</xdr:row>
      <xdr:rowOff>85725</xdr:rowOff>
    </xdr:from>
    <xdr:to>
      <xdr:col>8</xdr:col>
      <xdr:colOff>95250</xdr:colOff>
      <xdr:row>74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5972175" y="12068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95250</xdr:rowOff>
    </xdr:from>
    <xdr:to>
      <xdr:col>7</xdr:col>
      <xdr:colOff>9525</xdr:colOff>
      <xdr:row>74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3057525" y="120777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selection activeCell="G77" sqref="G77"/>
    </sheetView>
  </sheetViews>
  <sheetFormatPr defaultColWidth="11.421875" defaultRowHeight="12.75"/>
  <sheetData>
    <row r="1" spans="1:8" ht="12.75">
      <c r="A1" s="37" t="s">
        <v>0</v>
      </c>
      <c r="B1" s="37"/>
      <c r="C1" s="37"/>
      <c r="D1" s="37"/>
      <c r="E1" s="37"/>
      <c r="F1" s="37"/>
      <c r="G1" s="37"/>
      <c r="H1" s="2">
        <f>F4</f>
        <v>1597.3333333333333</v>
      </c>
    </row>
    <row r="2" spans="1:7" ht="12.75">
      <c r="A2" s="37" t="s">
        <v>1</v>
      </c>
      <c r="B2" s="37"/>
      <c r="C2" s="37"/>
      <c r="D2" s="37"/>
      <c r="E2" s="37"/>
      <c r="F2" s="37"/>
      <c r="G2" s="37"/>
    </row>
    <row r="3" ht="12.75">
      <c r="A3" t="s">
        <v>2</v>
      </c>
    </row>
    <row r="4" spans="1:6" ht="12.75">
      <c r="A4" s="1" t="s">
        <v>28</v>
      </c>
      <c r="B4" s="3" t="s">
        <v>3</v>
      </c>
      <c r="C4">
        <v>1468</v>
      </c>
      <c r="D4" s="37" t="s">
        <v>4</v>
      </c>
      <c r="E4" s="37"/>
      <c r="F4">
        <f>(C4+C5+C6)/3</f>
        <v>1597.3333333333333</v>
      </c>
    </row>
    <row r="5" spans="1:5" ht="12.75">
      <c r="A5" s="1" t="s">
        <v>29</v>
      </c>
      <c r="B5" s="3" t="s">
        <v>5</v>
      </c>
      <c r="C5">
        <v>1512</v>
      </c>
      <c r="D5" s="37" t="str">
        <f>D4</f>
        <v>VEH. ( V.P.D.S )</v>
      </c>
      <c r="E5" s="37"/>
    </row>
    <row r="6" spans="2:5" ht="12.75">
      <c r="B6" s="3" t="s">
        <v>6</v>
      </c>
      <c r="C6">
        <v>1812</v>
      </c>
      <c r="D6" s="37" t="str">
        <f>D5</f>
        <v>VEH. ( V.P.D.S )</v>
      </c>
      <c r="E6" s="37"/>
    </row>
    <row r="8" spans="1:5" ht="12.75">
      <c r="A8" s="36" t="s">
        <v>7</v>
      </c>
      <c r="B8" s="36"/>
      <c r="C8" s="5">
        <v>0.1</v>
      </c>
      <c r="E8">
        <f>(C8/1)+1</f>
        <v>1.1</v>
      </c>
    </row>
    <row r="9" spans="1:3" ht="12.75">
      <c r="A9" s="36" t="s">
        <v>8</v>
      </c>
      <c r="B9" s="36"/>
      <c r="C9" s="5">
        <v>0.45</v>
      </c>
    </row>
    <row r="10" spans="1:3" ht="12.75">
      <c r="A10" s="36" t="s">
        <v>9</v>
      </c>
      <c r="B10" s="36"/>
      <c r="C10" s="5">
        <v>0.18</v>
      </c>
    </row>
    <row r="11" spans="1:3" ht="12.75">
      <c r="A11" s="36" t="s">
        <v>10</v>
      </c>
      <c r="B11" s="36"/>
      <c r="C11" s="5">
        <v>0.37</v>
      </c>
    </row>
    <row r="12" spans="3:10" ht="12.75">
      <c r="C12" s="6"/>
      <c r="G12" s="7"/>
      <c r="H12" s="7"/>
      <c r="I12" s="7"/>
      <c r="J12" s="7"/>
    </row>
    <row r="13" spans="1:10" ht="12.75">
      <c r="A13" s="34" t="s">
        <v>11</v>
      </c>
      <c r="B13" s="34" t="s">
        <v>12</v>
      </c>
      <c r="C13" s="34" t="s">
        <v>13</v>
      </c>
      <c r="D13" s="34" t="s">
        <v>14</v>
      </c>
      <c r="E13" s="34" t="s">
        <v>15</v>
      </c>
      <c r="F13" s="34" t="s">
        <v>16</v>
      </c>
      <c r="G13" s="34" t="s">
        <v>17</v>
      </c>
      <c r="H13" s="34" t="s">
        <v>18</v>
      </c>
      <c r="I13" s="34" t="s">
        <v>19</v>
      </c>
      <c r="J13" s="34" t="s">
        <v>20</v>
      </c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8">
        <v>2006</v>
      </c>
      <c r="B15" s="9">
        <f>F4</f>
        <v>1597.3333333333333</v>
      </c>
      <c r="C15" s="8">
        <f>(B15/2)*365</f>
        <v>291513.3333333333</v>
      </c>
      <c r="D15" s="10">
        <f>C15*C9</f>
        <v>131181</v>
      </c>
      <c r="E15" s="11">
        <f>C15*C10</f>
        <v>52472.399999999994</v>
      </c>
      <c r="F15" s="8">
        <f>C15*C11</f>
        <v>107859.93333333332</v>
      </c>
      <c r="G15" s="11">
        <f>D15*0.0004</f>
        <v>52.4724</v>
      </c>
      <c r="H15" s="8">
        <f>E15*1.12</f>
        <v>58769.087999999996</v>
      </c>
      <c r="I15" s="11">
        <f>F15*1.74</f>
        <v>187676.28399999999</v>
      </c>
      <c r="J15" s="8">
        <f>I15+H15+G15</f>
        <v>246497.84439999997</v>
      </c>
    </row>
    <row r="16" spans="1:10" ht="12.75">
      <c r="A16" s="12">
        <f>A15+1</f>
        <v>2007</v>
      </c>
      <c r="B16" s="13">
        <f>B15*E8</f>
        <v>1757.0666666666668</v>
      </c>
      <c r="C16" s="12">
        <f aca="true" t="shared" si="0" ref="C16:C25">(B16/2)*365</f>
        <v>320664.6666666667</v>
      </c>
      <c r="D16" s="14">
        <f>C16*C9</f>
        <v>144299.1</v>
      </c>
      <c r="E16" s="15">
        <f>C16*C10</f>
        <v>57719.64</v>
      </c>
      <c r="F16" s="12">
        <f>C16*C11</f>
        <v>118645.92666666667</v>
      </c>
      <c r="G16" s="15">
        <f aca="true" t="shared" si="1" ref="G16:G25">D16*0.0004</f>
        <v>57.719640000000005</v>
      </c>
      <c r="H16" s="12">
        <f aca="true" t="shared" si="2" ref="H16:H25">E16*1.12</f>
        <v>64645.99680000001</v>
      </c>
      <c r="I16" s="15">
        <f aca="true" t="shared" si="3" ref="I16:I24">F16*1.74</f>
        <v>206443.9124</v>
      </c>
      <c r="J16" s="12">
        <f aca="true" t="shared" si="4" ref="J16:J25">I16+H16+G16</f>
        <v>271147.62884</v>
      </c>
    </row>
    <row r="17" spans="1:10" ht="12.75">
      <c r="A17" s="12">
        <f aca="true" t="shared" si="5" ref="A17:A25">A16+1</f>
        <v>2008</v>
      </c>
      <c r="B17" s="13">
        <f>B16*E8</f>
        <v>1932.7733333333338</v>
      </c>
      <c r="C17" s="12">
        <f t="shared" si="0"/>
        <v>352731.1333333334</v>
      </c>
      <c r="D17" s="14">
        <f>C17*C9</f>
        <v>158729.01000000004</v>
      </c>
      <c r="E17" s="15">
        <f>C17*C10</f>
        <v>63491.604000000014</v>
      </c>
      <c r="F17" s="12">
        <f>C17*C11</f>
        <v>130510.51933333336</v>
      </c>
      <c r="G17" s="15">
        <f t="shared" si="1"/>
        <v>63.49160400000002</v>
      </c>
      <c r="H17" s="12">
        <f t="shared" si="2"/>
        <v>71110.59648000002</v>
      </c>
      <c r="I17" s="15">
        <f t="shared" si="3"/>
        <v>227088.30364000006</v>
      </c>
      <c r="J17" s="12">
        <f t="shared" si="4"/>
        <v>298262.39172400004</v>
      </c>
    </row>
    <row r="18" spans="1:10" ht="12.75">
      <c r="A18" s="12">
        <f t="shared" si="5"/>
        <v>2009</v>
      </c>
      <c r="B18" s="13">
        <f>B17*E8</f>
        <v>2126.0506666666674</v>
      </c>
      <c r="C18" s="12">
        <f t="shared" si="0"/>
        <v>388004.2466666668</v>
      </c>
      <c r="D18" s="14">
        <f>C18*C9</f>
        <v>174601.91100000008</v>
      </c>
      <c r="E18" s="15">
        <f>C18*C10</f>
        <v>69840.76440000003</v>
      </c>
      <c r="F18" s="12">
        <f>C18*C11</f>
        <v>143561.57126666672</v>
      </c>
      <c r="G18" s="15">
        <f t="shared" si="1"/>
        <v>69.84076440000004</v>
      </c>
      <c r="H18" s="12">
        <f t="shared" si="2"/>
        <v>78221.65612800005</v>
      </c>
      <c r="I18" s="15">
        <f t="shared" si="3"/>
        <v>249797.1340040001</v>
      </c>
      <c r="J18" s="12">
        <f t="shared" si="4"/>
        <v>328088.6308964002</v>
      </c>
    </row>
    <row r="19" spans="1:10" ht="12.75">
      <c r="A19" s="12">
        <f t="shared" si="5"/>
        <v>2010</v>
      </c>
      <c r="B19" s="13">
        <f>B18*E8</f>
        <v>2338.6557333333344</v>
      </c>
      <c r="C19" s="12">
        <f t="shared" si="0"/>
        <v>426804.67133333354</v>
      </c>
      <c r="D19" s="14">
        <f>C19*C9</f>
        <v>192062.1021000001</v>
      </c>
      <c r="E19" s="15">
        <f>C19*C10</f>
        <v>76824.84084000003</v>
      </c>
      <c r="F19" s="13">
        <f>C19*C11</f>
        <v>157917.7283933334</v>
      </c>
      <c r="G19" s="12">
        <f t="shared" si="1"/>
        <v>76.82484084000005</v>
      </c>
      <c r="H19" s="14">
        <f t="shared" si="2"/>
        <v>86043.82174080005</v>
      </c>
      <c r="I19" s="15">
        <f t="shared" si="3"/>
        <v>274776.8474044001</v>
      </c>
      <c r="J19" s="12">
        <f t="shared" si="4"/>
        <v>360897.4939860402</v>
      </c>
    </row>
    <row r="20" spans="1:10" ht="12.75">
      <c r="A20" s="12">
        <f t="shared" si="5"/>
        <v>2011</v>
      </c>
      <c r="B20" s="13">
        <f>B19*E8</f>
        <v>2572.521306666668</v>
      </c>
      <c r="C20" s="12">
        <f t="shared" si="0"/>
        <v>469485.1384666669</v>
      </c>
      <c r="D20" s="14">
        <f>C20*C9</f>
        <v>211268.31231000012</v>
      </c>
      <c r="E20" s="15">
        <f>C20*C10</f>
        <v>84507.32492400004</v>
      </c>
      <c r="F20" s="13">
        <f>C20*C11</f>
        <v>173709.50123266675</v>
      </c>
      <c r="G20" s="12">
        <f t="shared" si="1"/>
        <v>84.50732492400006</v>
      </c>
      <c r="H20" s="14">
        <f t="shared" si="2"/>
        <v>94648.20391488005</v>
      </c>
      <c r="I20" s="15">
        <f t="shared" si="3"/>
        <v>302254.53214484017</v>
      </c>
      <c r="J20" s="12">
        <f t="shared" si="4"/>
        <v>396987.2433846442</v>
      </c>
    </row>
    <row r="21" spans="1:10" ht="12.75">
      <c r="A21" s="12">
        <f t="shared" si="5"/>
        <v>2012</v>
      </c>
      <c r="B21" s="13">
        <f>B20*E8</f>
        <v>2829.773437333335</v>
      </c>
      <c r="C21" s="12">
        <f t="shared" si="0"/>
        <v>516433.65231333364</v>
      </c>
      <c r="D21" s="14">
        <f>C21*C9</f>
        <v>232395.14354100014</v>
      </c>
      <c r="E21" s="15">
        <f>C21*C10</f>
        <v>92958.05741640006</v>
      </c>
      <c r="F21" s="13">
        <f>C21*C11</f>
        <v>191080.45135593344</v>
      </c>
      <c r="G21" s="12">
        <f t="shared" si="1"/>
        <v>92.95805741640007</v>
      </c>
      <c r="H21" s="14">
        <f t="shared" si="2"/>
        <v>104113.02430636807</v>
      </c>
      <c r="I21" s="15">
        <f t="shared" si="3"/>
        <v>332479.9853593242</v>
      </c>
      <c r="J21" s="12">
        <f t="shared" si="4"/>
        <v>436685.9677231087</v>
      </c>
    </row>
    <row r="22" spans="1:10" ht="12.75">
      <c r="A22" s="12">
        <f t="shared" si="5"/>
        <v>2013</v>
      </c>
      <c r="B22" s="13">
        <f>B21*E8</f>
        <v>3112.750781066669</v>
      </c>
      <c r="C22" s="12">
        <f t="shared" si="0"/>
        <v>568077.0175446671</v>
      </c>
      <c r="D22" s="15">
        <f>C22*C9</f>
        <v>255634.65789510022</v>
      </c>
      <c r="E22" s="12">
        <f>C22*C10</f>
        <v>102253.86315804008</v>
      </c>
      <c r="F22" s="15">
        <f>C22*C11</f>
        <v>210188.49649152684</v>
      </c>
      <c r="G22" s="12">
        <f t="shared" si="1"/>
        <v>102.25386315804009</v>
      </c>
      <c r="H22" s="14">
        <f t="shared" si="2"/>
        <v>114524.3267370049</v>
      </c>
      <c r="I22" s="15">
        <f t="shared" si="3"/>
        <v>365727.9838952567</v>
      </c>
      <c r="J22" s="12">
        <f t="shared" si="4"/>
        <v>480354.5644954197</v>
      </c>
    </row>
    <row r="23" spans="1:10" ht="12.75">
      <c r="A23" s="12">
        <f t="shared" si="5"/>
        <v>2014</v>
      </c>
      <c r="B23" s="13">
        <f>B22*E8</f>
        <v>3424.025859173336</v>
      </c>
      <c r="C23" s="12">
        <f t="shared" si="0"/>
        <v>624884.7192991338</v>
      </c>
      <c r="D23" s="15">
        <f>C23*C9</f>
        <v>281198.1236846102</v>
      </c>
      <c r="E23" s="12">
        <f>C23*C10</f>
        <v>112479.24947384407</v>
      </c>
      <c r="F23" s="15">
        <f>C23*C11</f>
        <v>231207.3461406795</v>
      </c>
      <c r="G23" s="12">
        <f t="shared" si="1"/>
        <v>112.47924947384408</v>
      </c>
      <c r="H23" s="14">
        <f t="shared" si="2"/>
        <v>125976.75941070537</v>
      </c>
      <c r="I23" s="15">
        <f t="shared" si="3"/>
        <v>402300.7822847823</v>
      </c>
      <c r="J23" s="12">
        <f t="shared" si="4"/>
        <v>528390.0209449616</v>
      </c>
    </row>
    <row r="24" spans="1:10" ht="12.75">
      <c r="A24" s="12">
        <f t="shared" si="5"/>
        <v>2015</v>
      </c>
      <c r="B24" s="13">
        <f>B23*E8</f>
        <v>3766.42844509067</v>
      </c>
      <c r="C24" s="12">
        <f t="shared" si="0"/>
        <v>687373.1912290473</v>
      </c>
      <c r="D24" s="15">
        <f>C24*C9</f>
        <v>309317.9360530713</v>
      </c>
      <c r="E24" s="12">
        <f>C24*C10</f>
        <v>123727.1744212285</v>
      </c>
      <c r="F24" s="15">
        <f>C24*C11</f>
        <v>254328.08075474747</v>
      </c>
      <c r="G24" s="12">
        <f t="shared" si="1"/>
        <v>123.72717442122853</v>
      </c>
      <c r="H24" s="14">
        <f t="shared" si="2"/>
        <v>138574.43535177593</v>
      </c>
      <c r="I24" s="15">
        <f t="shared" si="3"/>
        <v>442530.8605132606</v>
      </c>
      <c r="J24" s="12">
        <f t="shared" si="4"/>
        <v>581229.0230394577</v>
      </c>
    </row>
    <row r="25" spans="1:10" ht="12.75">
      <c r="A25" s="16">
        <f t="shared" si="5"/>
        <v>2016</v>
      </c>
      <c r="B25" s="17">
        <f>B24*E8</f>
        <v>4143.071289599737</v>
      </c>
      <c r="C25" s="16">
        <f t="shared" si="0"/>
        <v>756110.5103519519</v>
      </c>
      <c r="D25" s="18">
        <f>C9*C25</f>
        <v>340249.7296583784</v>
      </c>
      <c r="E25" s="16">
        <f>C25*C10</f>
        <v>136099.89186335134</v>
      </c>
      <c r="F25" s="18">
        <f>C25*C11</f>
        <v>279760.8888302222</v>
      </c>
      <c r="G25" s="16">
        <f t="shared" si="1"/>
        <v>136.09989186335136</v>
      </c>
      <c r="H25" s="19">
        <f t="shared" si="2"/>
        <v>152431.87888695352</v>
      </c>
      <c r="I25" s="18">
        <f>F25*1.74</f>
        <v>486783.9465645866</v>
      </c>
      <c r="J25" s="16">
        <f t="shared" si="4"/>
        <v>639351.9253434034</v>
      </c>
    </row>
    <row r="26" spans="9:11" ht="12.75">
      <c r="I26" s="20"/>
      <c r="J26" s="20"/>
      <c r="K26" s="20"/>
    </row>
    <row r="27" spans="9:10" ht="12.75">
      <c r="I27" s="15" t="s">
        <v>20</v>
      </c>
      <c r="J27" s="21">
        <f>SUM(J15:J26)</f>
        <v>4567892.734777436</v>
      </c>
    </row>
    <row r="29" spans="1:10" ht="12.75">
      <c r="A29" s="22" t="s">
        <v>21</v>
      </c>
      <c r="B29" s="23">
        <v>0.1</v>
      </c>
      <c r="E29" s="24"/>
      <c r="F29" s="24"/>
      <c r="G29" s="24"/>
      <c r="H29" s="24"/>
      <c r="I29" s="24"/>
      <c r="J29" s="24"/>
    </row>
    <row r="30" spans="1:9" ht="12.75">
      <c r="A30" s="22"/>
      <c r="B30" s="4"/>
      <c r="E30" s="18"/>
      <c r="F30" s="18"/>
      <c r="G30" s="18"/>
      <c r="H30" s="15"/>
      <c r="I30" s="15"/>
    </row>
    <row r="31" spans="1:10" ht="12.75">
      <c r="A31" s="25" t="s">
        <v>22</v>
      </c>
      <c r="B31" s="26">
        <v>33</v>
      </c>
      <c r="C31" s="27" t="s">
        <v>23</v>
      </c>
      <c r="D31" s="20"/>
      <c r="E31" s="28"/>
      <c r="F31" s="29"/>
      <c r="G31" s="30"/>
      <c r="H31" s="15"/>
      <c r="I31" s="15">
        <v>4</v>
      </c>
      <c r="J31" t="s">
        <v>24</v>
      </c>
    </row>
    <row r="32" spans="1:10" ht="12.75">
      <c r="A32" s="24"/>
      <c r="B32" s="24"/>
      <c r="C32" s="24"/>
      <c r="D32" s="24"/>
      <c r="E32" s="13"/>
      <c r="F32" s="26" t="s">
        <v>25</v>
      </c>
      <c r="G32" s="14"/>
      <c r="H32" s="15"/>
      <c r="I32" s="15">
        <v>15</v>
      </c>
      <c r="J32" t="s">
        <v>24</v>
      </c>
    </row>
    <row r="33" spans="5:12" ht="12.75">
      <c r="E33" s="13"/>
      <c r="F33" s="26"/>
      <c r="G33" s="14"/>
      <c r="H33" s="15"/>
      <c r="I33" s="15"/>
      <c r="K33" s="22">
        <f>I31+I32+I34</f>
        <v>34</v>
      </c>
      <c r="L33" s="6" t="s">
        <v>23</v>
      </c>
    </row>
    <row r="34" spans="5:10" ht="12.75">
      <c r="E34" s="31"/>
      <c r="F34" s="32" t="s">
        <v>26</v>
      </c>
      <c r="G34" s="19"/>
      <c r="H34" s="15"/>
      <c r="I34" s="15">
        <v>15</v>
      </c>
      <c r="J34" t="s">
        <v>24</v>
      </c>
    </row>
    <row r="35" spans="5:9" ht="12.75">
      <c r="E35" s="13"/>
      <c r="F35" s="26"/>
      <c r="G35" s="14"/>
      <c r="H35" s="15"/>
      <c r="I35" s="15"/>
    </row>
    <row r="36" spans="5:10" ht="12.75">
      <c r="E36" s="31"/>
      <c r="F36" s="32" t="s">
        <v>27</v>
      </c>
      <c r="G36" s="19"/>
      <c r="H36" s="15"/>
      <c r="I36" s="15">
        <v>30</v>
      </c>
      <c r="J36" t="s">
        <v>24</v>
      </c>
    </row>
    <row r="37" spans="5:9" ht="12.75">
      <c r="E37" s="15"/>
      <c r="F37" s="15"/>
      <c r="G37" s="15"/>
      <c r="H37" s="15"/>
      <c r="I37" s="15"/>
    </row>
    <row r="43" spans="1:8" ht="12.75">
      <c r="A43" s="37" t="s">
        <v>0</v>
      </c>
      <c r="B43" s="37"/>
      <c r="C43" s="37"/>
      <c r="D43" s="37"/>
      <c r="E43" s="37"/>
      <c r="F43" s="37"/>
      <c r="G43" s="37"/>
      <c r="H43" s="2">
        <f>F46</f>
        <v>2203.5</v>
      </c>
    </row>
    <row r="44" spans="1:7" ht="12.75">
      <c r="A44" s="37" t="s">
        <v>1</v>
      </c>
      <c r="B44" s="37"/>
      <c r="C44" s="37"/>
      <c r="D44" s="37"/>
      <c r="E44" s="37"/>
      <c r="F44" s="37"/>
      <c r="G44" s="37"/>
    </row>
    <row r="45" ht="12.75">
      <c r="A45" t="s">
        <v>2</v>
      </c>
    </row>
    <row r="46" spans="1:6" ht="12.75">
      <c r="A46" s="1" t="s">
        <v>28</v>
      </c>
      <c r="B46" s="3" t="s">
        <v>30</v>
      </c>
      <c r="C46">
        <v>2056</v>
      </c>
      <c r="D46" s="37" t="s">
        <v>4</v>
      </c>
      <c r="E46" s="37"/>
      <c r="F46">
        <f>(C46+C47)/2</f>
        <v>2203.5</v>
      </c>
    </row>
    <row r="47" spans="1:5" ht="12.75">
      <c r="A47" s="1" t="s">
        <v>29</v>
      </c>
      <c r="B47" s="3" t="s">
        <v>31</v>
      </c>
      <c r="C47">
        <v>2351</v>
      </c>
      <c r="D47" s="37" t="str">
        <f>D46</f>
        <v>VEH. ( V.P.D.S )</v>
      </c>
      <c r="E47" s="37"/>
    </row>
    <row r="48" spans="2:5" ht="12.75">
      <c r="B48" s="3"/>
      <c r="D48" s="37"/>
      <c r="E48" s="37"/>
    </row>
    <row r="50" spans="1:5" ht="12.75">
      <c r="A50" s="36" t="s">
        <v>7</v>
      </c>
      <c r="B50" s="36"/>
      <c r="C50" s="5">
        <v>0.1</v>
      </c>
      <c r="E50">
        <f>(C50/1)+1</f>
        <v>1.1</v>
      </c>
    </row>
    <row r="51" spans="1:3" ht="12.75">
      <c r="A51" s="36" t="s">
        <v>8</v>
      </c>
      <c r="B51" s="36"/>
      <c r="C51" s="5">
        <v>0.45</v>
      </c>
    </row>
    <row r="52" spans="1:3" ht="12.75">
      <c r="A52" s="36" t="s">
        <v>9</v>
      </c>
      <c r="B52" s="36"/>
      <c r="C52" s="5">
        <v>0.18</v>
      </c>
    </row>
    <row r="53" spans="1:3" ht="12.75">
      <c r="A53" s="36" t="s">
        <v>10</v>
      </c>
      <c r="B53" s="36"/>
      <c r="C53" s="5">
        <v>0.37</v>
      </c>
    </row>
    <row r="54" spans="3:10" ht="12.75">
      <c r="C54" s="6"/>
      <c r="G54" s="7"/>
      <c r="H54" s="7"/>
      <c r="I54" s="7"/>
      <c r="J54" s="7"/>
    </row>
    <row r="55" spans="1:10" ht="12.75">
      <c r="A55" s="34" t="s">
        <v>11</v>
      </c>
      <c r="B55" s="34" t="s">
        <v>12</v>
      </c>
      <c r="C55" s="34" t="s">
        <v>13</v>
      </c>
      <c r="D55" s="34" t="s">
        <v>14</v>
      </c>
      <c r="E55" s="34" t="s">
        <v>15</v>
      </c>
      <c r="F55" s="34" t="s">
        <v>16</v>
      </c>
      <c r="G55" s="34" t="s">
        <v>17</v>
      </c>
      <c r="H55" s="34" t="s">
        <v>18</v>
      </c>
      <c r="I55" s="34" t="s">
        <v>19</v>
      </c>
      <c r="J55" s="34" t="s">
        <v>20</v>
      </c>
    </row>
    <row r="56" spans="1:10" ht="12.7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2.75">
      <c r="A57" s="8">
        <v>2006</v>
      </c>
      <c r="B57" s="9">
        <f>F46</f>
        <v>2203.5</v>
      </c>
      <c r="C57" s="8">
        <f>(B57/2)*365</f>
        <v>402138.75</v>
      </c>
      <c r="D57" s="10">
        <f>C57*C51</f>
        <v>180962.4375</v>
      </c>
      <c r="E57" s="11">
        <f>C57*C52</f>
        <v>72384.97499999999</v>
      </c>
      <c r="F57" s="8">
        <f>C57*C53</f>
        <v>148791.3375</v>
      </c>
      <c r="G57" s="11">
        <f>D57*0.0004</f>
        <v>72.384975</v>
      </c>
      <c r="H57" s="8">
        <f>E57*1.12</f>
        <v>81071.17199999999</v>
      </c>
      <c r="I57" s="11">
        <f>F57*1.74</f>
        <v>258896.92724999998</v>
      </c>
      <c r="J57" s="8">
        <f>I57+H57+G57</f>
        <v>340040.48422499996</v>
      </c>
    </row>
    <row r="58" spans="1:10" ht="12.75">
      <c r="A58" s="12">
        <f>A57+1</f>
        <v>2007</v>
      </c>
      <c r="B58" s="13">
        <f>B57*E50</f>
        <v>2423.8500000000004</v>
      </c>
      <c r="C58" s="12">
        <f aca="true" t="shared" si="6" ref="C58:C67">(B58/2)*365</f>
        <v>442352.62500000006</v>
      </c>
      <c r="D58" s="14">
        <f>C58*C51</f>
        <v>199058.68125000002</v>
      </c>
      <c r="E58" s="15">
        <f>C58*C52</f>
        <v>79623.4725</v>
      </c>
      <c r="F58" s="12">
        <f>C58*C53</f>
        <v>163670.47125000003</v>
      </c>
      <c r="G58" s="15">
        <f aca="true" t="shared" si="7" ref="G58:G67">D58*0.0004</f>
        <v>79.62347250000002</v>
      </c>
      <c r="H58" s="12">
        <f aca="true" t="shared" si="8" ref="H58:H67">E58*1.12</f>
        <v>89178.28920000001</v>
      </c>
      <c r="I58" s="15">
        <f aca="true" t="shared" si="9" ref="I58:I66">F58*1.74</f>
        <v>284786.61997500004</v>
      </c>
      <c r="J58" s="12">
        <f aca="true" t="shared" si="10" ref="J58:J67">I58+H58+G58</f>
        <v>374044.53264750005</v>
      </c>
    </row>
    <row r="59" spans="1:10" ht="12.75">
      <c r="A59" s="12">
        <f aca="true" t="shared" si="11" ref="A59:A67">A58+1</f>
        <v>2008</v>
      </c>
      <c r="B59" s="13">
        <f>B58*E50</f>
        <v>2666.2350000000006</v>
      </c>
      <c r="C59" s="12">
        <f t="shared" si="6"/>
        <v>486587.8875000001</v>
      </c>
      <c r="D59" s="14">
        <f>C59*C51</f>
        <v>218964.54937500006</v>
      </c>
      <c r="E59" s="15">
        <f>C59*C52</f>
        <v>87585.81975000002</v>
      </c>
      <c r="F59" s="12">
        <f>C59*C53</f>
        <v>180037.51837500004</v>
      </c>
      <c r="G59" s="15">
        <f t="shared" si="7"/>
        <v>87.58581975000003</v>
      </c>
      <c r="H59" s="12">
        <f t="shared" si="8"/>
        <v>98096.11812000004</v>
      </c>
      <c r="I59" s="15">
        <f t="shared" si="9"/>
        <v>313265.2819725001</v>
      </c>
      <c r="J59" s="12">
        <f t="shared" si="10"/>
        <v>411448.9859122501</v>
      </c>
    </row>
    <row r="60" spans="1:10" ht="12.75">
      <c r="A60" s="12">
        <f t="shared" si="11"/>
        <v>2009</v>
      </c>
      <c r="B60" s="13">
        <f>B59*E50</f>
        <v>2932.8585000000007</v>
      </c>
      <c r="C60" s="12">
        <f t="shared" si="6"/>
        <v>535246.6762500001</v>
      </c>
      <c r="D60" s="14">
        <f>C60*C51</f>
        <v>240861.00431250007</v>
      </c>
      <c r="E60" s="15">
        <f>C60*C52</f>
        <v>96344.40172500002</v>
      </c>
      <c r="F60" s="12">
        <f>C60*C53</f>
        <v>198041.27021250004</v>
      </c>
      <c r="G60" s="15">
        <f t="shared" si="7"/>
        <v>96.34440172500003</v>
      </c>
      <c r="H60" s="12">
        <f t="shared" si="8"/>
        <v>107905.72993200003</v>
      </c>
      <c r="I60" s="15">
        <f t="shared" si="9"/>
        <v>344591.81016975007</v>
      </c>
      <c r="J60" s="12">
        <f t="shared" si="10"/>
        <v>452593.8845034751</v>
      </c>
    </row>
    <row r="61" spans="1:10" ht="12.75">
      <c r="A61" s="12">
        <f t="shared" si="11"/>
        <v>2010</v>
      </c>
      <c r="B61" s="13">
        <f>B60*E50</f>
        <v>3226.144350000001</v>
      </c>
      <c r="C61" s="12">
        <f t="shared" si="6"/>
        <v>588771.3438750001</v>
      </c>
      <c r="D61" s="14">
        <f>C61*C51</f>
        <v>264947.10474375007</v>
      </c>
      <c r="E61" s="15">
        <f>C61*C52</f>
        <v>105978.84189750002</v>
      </c>
      <c r="F61" s="13">
        <f>C61*C53</f>
        <v>217845.39723375006</v>
      </c>
      <c r="G61" s="12">
        <f t="shared" si="7"/>
        <v>105.97884189750003</v>
      </c>
      <c r="H61" s="14">
        <f t="shared" si="8"/>
        <v>118696.30292520004</v>
      </c>
      <c r="I61" s="15">
        <f t="shared" si="9"/>
        <v>379050.9911867251</v>
      </c>
      <c r="J61" s="12">
        <f t="shared" si="10"/>
        <v>497853.2729538226</v>
      </c>
    </row>
    <row r="62" spans="1:10" ht="12.75">
      <c r="A62" s="12">
        <f t="shared" si="11"/>
        <v>2011</v>
      </c>
      <c r="B62" s="13">
        <f>B61*E50</f>
        <v>3548.7587850000014</v>
      </c>
      <c r="C62" s="12">
        <f t="shared" si="6"/>
        <v>647648.4782625003</v>
      </c>
      <c r="D62" s="14">
        <f>C62*C51</f>
        <v>291441.8152181251</v>
      </c>
      <c r="E62" s="15">
        <f>C62*C52</f>
        <v>116576.72608725005</v>
      </c>
      <c r="F62" s="13">
        <f>C62*C53</f>
        <v>239629.9369571251</v>
      </c>
      <c r="G62" s="12">
        <f t="shared" si="7"/>
        <v>116.57672608725005</v>
      </c>
      <c r="H62" s="14">
        <f t="shared" si="8"/>
        <v>130565.93321772007</v>
      </c>
      <c r="I62" s="15">
        <f t="shared" si="9"/>
        <v>416956.09030539764</v>
      </c>
      <c r="J62" s="12">
        <f t="shared" si="10"/>
        <v>547638.6002492049</v>
      </c>
    </row>
    <row r="63" spans="1:10" ht="12.75">
      <c r="A63" s="12">
        <f t="shared" si="11"/>
        <v>2012</v>
      </c>
      <c r="B63" s="13">
        <f>B62*E50</f>
        <v>3903.634663500002</v>
      </c>
      <c r="C63" s="12">
        <f t="shared" si="6"/>
        <v>712413.3260887504</v>
      </c>
      <c r="D63" s="14">
        <f>C63*C51</f>
        <v>320585.9967399377</v>
      </c>
      <c r="E63" s="15">
        <f>C63*C52</f>
        <v>128234.39869597506</v>
      </c>
      <c r="F63" s="13">
        <f>C63*C53</f>
        <v>263592.9306528376</v>
      </c>
      <c r="G63" s="12">
        <f t="shared" si="7"/>
        <v>128.23439869597507</v>
      </c>
      <c r="H63" s="14">
        <f t="shared" si="8"/>
        <v>143622.52653949207</v>
      </c>
      <c r="I63" s="15">
        <f t="shared" si="9"/>
        <v>458651.69933593745</v>
      </c>
      <c r="J63" s="12">
        <f t="shared" si="10"/>
        <v>602402.4602741256</v>
      </c>
    </row>
    <row r="64" spans="1:10" ht="12.75">
      <c r="A64" s="12">
        <f t="shared" si="11"/>
        <v>2013</v>
      </c>
      <c r="B64" s="13">
        <f>B63*E50</f>
        <v>4293.998129850002</v>
      </c>
      <c r="C64" s="12">
        <f t="shared" si="6"/>
        <v>783654.6586976254</v>
      </c>
      <c r="D64" s="15">
        <f>C64*C51</f>
        <v>352644.59641393146</v>
      </c>
      <c r="E64" s="12">
        <f>C64*C52</f>
        <v>141057.83856557257</v>
      </c>
      <c r="F64" s="15">
        <f>C64*C53</f>
        <v>289952.2237181214</v>
      </c>
      <c r="G64" s="12">
        <f t="shared" si="7"/>
        <v>141.05783856557258</v>
      </c>
      <c r="H64" s="14">
        <f t="shared" si="8"/>
        <v>157984.7791934413</v>
      </c>
      <c r="I64" s="15">
        <f t="shared" si="9"/>
        <v>504516.8692695313</v>
      </c>
      <c r="J64" s="12">
        <f t="shared" si="10"/>
        <v>662642.7063015382</v>
      </c>
    </row>
    <row r="65" spans="1:10" ht="12.75">
      <c r="A65" s="12">
        <f t="shared" si="11"/>
        <v>2014</v>
      </c>
      <c r="B65" s="13">
        <f>B64*E50</f>
        <v>4723.397942835003</v>
      </c>
      <c r="C65" s="12">
        <f t="shared" si="6"/>
        <v>862020.1245673881</v>
      </c>
      <c r="D65" s="15">
        <f>C65*C51</f>
        <v>387909.0560553247</v>
      </c>
      <c r="E65" s="12">
        <f>C65*C52</f>
        <v>155163.62242212985</v>
      </c>
      <c r="F65" s="15">
        <f>C65*C53</f>
        <v>318947.44608993357</v>
      </c>
      <c r="G65" s="12">
        <f t="shared" si="7"/>
        <v>155.1636224221299</v>
      </c>
      <c r="H65" s="14">
        <f t="shared" si="8"/>
        <v>173783.25711278545</v>
      </c>
      <c r="I65" s="15">
        <f t="shared" si="9"/>
        <v>554968.5561964844</v>
      </c>
      <c r="J65" s="12">
        <f t="shared" si="10"/>
        <v>728906.976931692</v>
      </c>
    </row>
    <row r="66" spans="1:10" ht="12.75">
      <c r="A66" s="12">
        <f t="shared" si="11"/>
        <v>2015</v>
      </c>
      <c r="B66" s="13">
        <f>B65*E50</f>
        <v>5195.737737118504</v>
      </c>
      <c r="C66" s="12">
        <f t="shared" si="6"/>
        <v>948222.137024127</v>
      </c>
      <c r="D66" s="15">
        <f>C66*C51</f>
        <v>426699.96166085714</v>
      </c>
      <c r="E66" s="12">
        <f>C66*C52</f>
        <v>170679.98466434283</v>
      </c>
      <c r="F66" s="15">
        <f>C66*C53</f>
        <v>350842.190698927</v>
      </c>
      <c r="G66" s="12">
        <f t="shared" si="7"/>
        <v>170.67998466434287</v>
      </c>
      <c r="H66" s="14">
        <f t="shared" si="8"/>
        <v>191161.58282406398</v>
      </c>
      <c r="I66" s="15">
        <f t="shared" si="9"/>
        <v>610465.411816133</v>
      </c>
      <c r="J66" s="12">
        <f t="shared" si="10"/>
        <v>801797.6746248612</v>
      </c>
    </row>
    <row r="67" spans="1:10" ht="12.75">
      <c r="A67" s="16">
        <f t="shared" si="11"/>
        <v>2016</v>
      </c>
      <c r="B67" s="17">
        <f>B66*E50</f>
        <v>5715.311510830355</v>
      </c>
      <c r="C67" s="16">
        <f t="shared" si="6"/>
        <v>1043044.3507265397</v>
      </c>
      <c r="D67" s="18">
        <f>C51*C67</f>
        <v>469369.9578269429</v>
      </c>
      <c r="E67" s="16">
        <f>C67*C52</f>
        <v>187747.98313077714</v>
      </c>
      <c r="F67" s="18">
        <f>C67*C53</f>
        <v>385926.4097688197</v>
      </c>
      <c r="G67" s="16">
        <f t="shared" si="7"/>
        <v>187.74798313077716</v>
      </c>
      <c r="H67" s="19">
        <f t="shared" si="8"/>
        <v>210277.7411064704</v>
      </c>
      <c r="I67" s="18">
        <f>F67*1.74</f>
        <v>671511.9529977463</v>
      </c>
      <c r="J67" s="16">
        <f t="shared" si="10"/>
        <v>881977.4420873475</v>
      </c>
    </row>
    <row r="68" spans="9:11" ht="12.75">
      <c r="I68" s="20"/>
      <c r="J68" s="20"/>
      <c r="K68" s="20"/>
    </row>
    <row r="69" spans="9:10" ht="12.75">
      <c r="I69" s="15" t="s">
        <v>20</v>
      </c>
      <c r="J69" s="21">
        <f>SUM(J57:J68)</f>
        <v>6301347.020710818</v>
      </c>
    </row>
    <row r="71" spans="1:10" ht="12.75">
      <c r="A71" s="22" t="s">
        <v>21</v>
      </c>
      <c r="B71" s="23">
        <v>0.1</v>
      </c>
      <c r="E71" s="24"/>
      <c r="F71" s="24"/>
      <c r="G71" s="24"/>
      <c r="H71" s="24"/>
      <c r="I71" s="24"/>
      <c r="J71" s="24"/>
    </row>
    <row r="72" spans="1:9" ht="12.75">
      <c r="A72" s="22"/>
      <c r="B72" s="4"/>
      <c r="E72" s="18"/>
      <c r="F72" s="18"/>
      <c r="G72" s="18"/>
      <c r="H72" s="15"/>
      <c r="I72" s="15"/>
    </row>
    <row r="73" spans="1:10" ht="12.75">
      <c r="A73" s="25" t="s">
        <v>22</v>
      </c>
      <c r="B73" s="26">
        <v>34.5</v>
      </c>
      <c r="C73" s="27" t="s">
        <v>23</v>
      </c>
      <c r="D73" s="20"/>
      <c r="E73" s="28"/>
      <c r="F73" s="29"/>
      <c r="G73" s="30"/>
      <c r="H73" s="15"/>
      <c r="I73" s="15">
        <v>4.5</v>
      </c>
      <c r="J73" t="s">
        <v>24</v>
      </c>
    </row>
    <row r="74" spans="1:10" ht="12.75">
      <c r="A74" s="24"/>
      <c r="B74" s="24"/>
      <c r="C74" s="24"/>
      <c r="D74" s="24"/>
      <c r="E74" s="13"/>
      <c r="F74" s="26" t="s">
        <v>25</v>
      </c>
      <c r="G74" s="14"/>
      <c r="H74" s="15"/>
      <c r="I74" s="15">
        <v>15</v>
      </c>
      <c r="J74" t="s">
        <v>24</v>
      </c>
    </row>
    <row r="75" spans="5:12" ht="12.75">
      <c r="E75" s="13"/>
      <c r="F75" s="26"/>
      <c r="G75" s="14"/>
      <c r="H75" s="15"/>
      <c r="I75" s="15"/>
      <c r="K75" s="6">
        <f>I73+I74+I76</f>
        <v>34.5</v>
      </c>
      <c r="L75" s="6" t="s">
        <v>24</v>
      </c>
    </row>
    <row r="76" spans="5:10" ht="12.75">
      <c r="E76" s="31"/>
      <c r="F76" s="32" t="s">
        <v>26</v>
      </c>
      <c r="G76" s="19"/>
      <c r="H76" s="15"/>
      <c r="I76" s="15">
        <v>15</v>
      </c>
      <c r="J76" t="s">
        <v>24</v>
      </c>
    </row>
    <row r="77" spans="5:9" ht="12.75">
      <c r="E77" s="13"/>
      <c r="F77" s="26"/>
      <c r="G77" s="14"/>
      <c r="H77" s="15"/>
      <c r="I77" s="15"/>
    </row>
    <row r="78" spans="5:10" ht="12.75">
      <c r="E78" s="31"/>
      <c r="F78" s="32" t="s">
        <v>27</v>
      </c>
      <c r="G78" s="19"/>
      <c r="H78" s="15"/>
      <c r="I78" s="15">
        <v>30</v>
      </c>
      <c r="J78" t="s">
        <v>24</v>
      </c>
    </row>
    <row r="79" spans="5:9" ht="12.75">
      <c r="E79" s="15"/>
      <c r="F79" s="15"/>
      <c r="G79" s="15"/>
      <c r="H79" s="15"/>
      <c r="I79" s="15"/>
    </row>
  </sheetData>
  <mergeCells count="38">
    <mergeCell ref="A1:G1"/>
    <mergeCell ref="A2:G2"/>
    <mergeCell ref="D4:E4"/>
    <mergeCell ref="D5:E5"/>
    <mergeCell ref="D6:E6"/>
    <mergeCell ref="A8:B8"/>
    <mergeCell ref="A9:B9"/>
    <mergeCell ref="A10:B10"/>
    <mergeCell ref="A11:B11"/>
    <mergeCell ref="A13:A14"/>
    <mergeCell ref="B13:B14"/>
    <mergeCell ref="C13:C14"/>
    <mergeCell ref="H13:H14"/>
    <mergeCell ref="I13:I14"/>
    <mergeCell ref="J13:J14"/>
    <mergeCell ref="A43:G43"/>
    <mergeCell ref="D13:D14"/>
    <mergeCell ref="E13:E14"/>
    <mergeCell ref="F13:F14"/>
    <mergeCell ref="G13:G14"/>
    <mergeCell ref="A44:G44"/>
    <mergeCell ref="D46:E46"/>
    <mergeCell ref="D47:E47"/>
    <mergeCell ref="D48:E48"/>
    <mergeCell ref="A50:B50"/>
    <mergeCell ref="A51:B51"/>
    <mergeCell ref="A52:B52"/>
    <mergeCell ref="A53:B53"/>
    <mergeCell ref="A55:A56"/>
    <mergeCell ref="B55:B56"/>
    <mergeCell ref="C55:C56"/>
    <mergeCell ref="D55:D56"/>
    <mergeCell ref="I55:I56"/>
    <mergeCell ref="J55:J56"/>
    <mergeCell ref="E55:E56"/>
    <mergeCell ref="F55:F56"/>
    <mergeCell ref="G55:G56"/>
    <mergeCell ref="H55:H56"/>
  </mergeCells>
  <printOptions/>
  <pageMargins left="0.3937007874015748" right="0.3937007874015748" top="0.3937007874015748" bottom="0.3937007874015748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2" sqref="A2"/>
    </sheetView>
  </sheetViews>
  <sheetFormatPr defaultColWidth="11.421875" defaultRowHeight="12.75"/>
  <sheetData>
    <row r="1" ht="12.75">
      <c r="A1" t="s">
        <v>32</v>
      </c>
    </row>
    <row r="3" ht="12.75">
      <c r="A3" t="s">
        <v>33</v>
      </c>
    </row>
    <row r="4" ht="12.75">
      <c r="A4" t="s">
        <v>34</v>
      </c>
    </row>
    <row r="5" spans="1:3" ht="12.75">
      <c r="A5" t="s">
        <v>35</v>
      </c>
      <c r="B5" s="33">
        <v>0.1</v>
      </c>
      <c r="C5">
        <v>2.86</v>
      </c>
    </row>
    <row r="7" ht="12.75">
      <c r="A7" t="s">
        <v>36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chuy</cp:lastModifiedBy>
  <cp:lastPrinted>2006-11-15T12:49:06Z</cp:lastPrinted>
  <dcterms:created xsi:type="dcterms:W3CDTF">2006-11-15T12:21:34Z</dcterms:created>
  <dcterms:modified xsi:type="dcterms:W3CDTF">2006-11-16T18:45:11Z</dcterms:modified>
  <cp:category/>
  <cp:version/>
  <cp:contentType/>
  <cp:contentStatus/>
</cp:coreProperties>
</file>